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Pol!$1:$7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Pol!$A$1:$H$66</definedName>
    <definedName name="_xlnm.Print_Area" localSheetId="0">Stavba!$A$1:$J$51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P66" i="12"/>
  <c r="F39" i="1" s="1"/>
  <c r="Q66" i="12"/>
  <c r="G39" i="1" s="1"/>
  <c r="G40" s="1"/>
  <c r="G9" i="12"/>
  <c r="G8" s="1"/>
  <c r="I47" i="1" s="1"/>
  <c r="G12" i="12"/>
  <c r="G14"/>
  <c r="G16"/>
  <c r="G18"/>
  <c r="G20"/>
  <c r="G22"/>
  <c r="G24"/>
  <c r="G27"/>
  <c r="G29"/>
  <c r="G31"/>
  <c r="G33"/>
  <c r="G35"/>
  <c r="G37"/>
  <c r="G39"/>
  <c r="G41"/>
  <c r="G43"/>
  <c r="G45"/>
  <c r="G47"/>
  <c r="G49"/>
  <c r="G50"/>
  <c r="G52"/>
  <c r="G54"/>
  <c r="G56"/>
  <c r="G59"/>
  <c r="G61"/>
  <c r="G63"/>
  <c r="I20" i="1"/>
  <c r="I19"/>
  <c r="I18"/>
  <c r="I17"/>
  <c r="G27"/>
  <c r="J28"/>
  <c r="J26"/>
  <c r="G38"/>
  <c r="F38"/>
  <c r="H32"/>
  <c r="J23"/>
  <c r="J24"/>
  <c r="J25"/>
  <c r="J27"/>
  <c r="E24"/>
  <c r="E26"/>
  <c r="F40" l="1"/>
  <c r="H39"/>
  <c r="H40" s="1"/>
  <c r="G11" i="12"/>
  <c r="I48" i="1" s="1"/>
  <c r="G21" i="12"/>
  <c r="I49" i="1" s="1"/>
  <c r="G24"/>
  <c r="G28"/>
  <c r="G58" i="12"/>
  <c r="I50" i="1" s="1"/>
  <c r="I39"/>
  <c r="I40" s="1"/>
  <c r="J39" s="1"/>
  <c r="J40" s="1"/>
  <c r="I16" l="1"/>
  <c r="I21" s="1"/>
  <c r="G25" s="1"/>
  <c r="G26" s="1"/>
  <c r="I51"/>
  <c r="G66" i="12"/>
  <c r="G2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<sst xmlns="http://schemas.openxmlformats.org/spreadsheetml/2006/main" count="308" uniqueCount="155">
  <si>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</si>
  <si>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</si>
  <si>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</si>
  <si>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</si>
  <si>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</si>
  <si>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</si>
  <si>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</si>
  <si>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</si>
  <si>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</si>
  <si>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</si>
  <si>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</si>
  <si>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</si>
  <si>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</si>
  <si>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</si>
  <si>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</si>
  <si>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</si>
  <si>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</si>
  <si>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</si>
  <si>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</si>
  <si>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</si>
  <si>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</si>
  <si>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</si>
  <si>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</si>
  <si>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</si>
  <si>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</si>
  <si>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</si>
  <si>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</si>
  <si>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</si>
  <si>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</si>
  <si>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</si>
  <si>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</si>
  <si>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</si>
  <si>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</si>
  <si>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</si>
  <si>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</si>
  <si>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</si>
  <si>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</si>
  <si>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</si>
  <si>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</si>
  <si>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</si>
  <si>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Tréninková hala pro míčové sporty Vodova -  IO 100 Příprava území, terénní úprav</t>
  </si>
  <si>
    <t>Rozpočet</t>
  </si>
  <si>
    <t>Celkem za stavbu</t>
  </si>
  <si>
    <t>CZK</t>
  </si>
  <si>
    <t>Rekapitulace dílů</t>
  </si>
  <si>
    <t>Typ dílu</t>
  </si>
  <si>
    <t>0</t>
  </si>
  <si>
    <t>Přípravné a přidružené práce</t>
  </si>
  <si>
    <t>1</t>
  </si>
  <si>
    <t>Zemní práce</t>
  </si>
  <si>
    <t>96</t>
  </si>
  <si>
    <t>Bourání konstrukcí</t>
  </si>
  <si>
    <t>97</t>
  </si>
  <si>
    <t>Prorážení otvorů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</si>
  <si>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</si>
  <si>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</si>
  <si>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</si>
  <si>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</si>
  <si>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</si>
  <si>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</si>
  <si>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</si>
  <si>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</si>
  <si>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</si>
  <si>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</si>
  <si>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</si>
  <si>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</si>
  <si>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</si>
  <si>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</si>
  <si>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</si>
  <si>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</si>
  <si>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</si>
  <si>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</si>
  <si>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0.01</t>
  </si>
  <si>
    <t>Vytyčení a ochrana rozvodů a zařízení IS a profesí</t>
  </si>
  <si>
    <t>kus</t>
  </si>
  <si>
    <t>POL1_0</t>
  </si>
  <si>
    <t>1*1</t>
  </si>
  <si>
    <t>VV</t>
  </si>
  <si>
    <t>121101101R00</t>
  </si>
  <si>
    <t>Sejmutí ornice s přemístěním do 50 m</t>
  </si>
  <si>
    <t>m3</t>
  </si>
  <si>
    <t>ornice:0,2*1108,84</t>
  </si>
  <si>
    <t>167101102R00</t>
  </si>
  <si>
    <t>Nakládání výkopku z hor.1-4 v množství nad 100 m3</t>
  </si>
  <si>
    <t>162301102R00</t>
  </si>
  <si>
    <t>Vodorovné přemístění výkopku z hor.1-4 do 1000 m</t>
  </si>
  <si>
    <t>ornice na pozemek v areálu:0,2*1108,84</t>
  </si>
  <si>
    <t>171201201R00</t>
  </si>
  <si>
    <t>Uložení sypaniny na skl.-sypanina na výšku přes 2m</t>
  </si>
  <si>
    <t>1.1</t>
  </si>
  <si>
    <t>Kácení stromů a odstranění křovin - viz IO 800, Neoceňovat!!!</t>
  </si>
  <si>
    <t>113106231R00</t>
  </si>
  <si>
    <t>Rozebrání dlažeb ze zámkové dlažby v kamenivu</t>
  </si>
  <si>
    <t>m2</t>
  </si>
  <si>
    <t>chodník:30*1</t>
  </si>
  <si>
    <t>113107515R00</t>
  </si>
  <si>
    <t>Odstranění podkladu pl. 50 m2,kam.drcené tl.15 cm</t>
  </si>
  <si>
    <t>terénní schody:25,98*1</t>
  </si>
  <si>
    <t>113107315R00</t>
  </si>
  <si>
    <t>Odstranění podkladu pl. 50 m2,kam.těžené tl.15 cm</t>
  </si>
  <si>
    <t>113108410R00</t>
  </si>
  <si>
    <t>Odstranění asfaltové vrstvy pl.nad 50 m2, tl.10 cm</t>
  </si>
  <si>
    <t>zpevněné plochy:2513,33*1</t>
  </si>
  <si>
    <t>113111220R00</t>
  </si>
  <si>
    <t>Odstranění podkl.pl.nad 50 m2,kam.zpev.cem.tl.20cm</t>
  </si>
  <si>
    <t>113107625R00</t>
  </si>
  <si>
    <t>Odstranění podkladu nad 50 m2,kam.drcené tl.25 cm</t>
  </si>
  <si>
    <t>113201111R00</t>
  </si>
  <si>
    <t>Vytrhání obrubníků chodníkových a parkových</t>
  </si>
  <si>
    <t>m</t>
  </si>
  <si>
    <t>113202111R00</t>
  </si>
  <si>
    <t>Vytrhání obrub obrubníků silničních</t>
  </si>
  <si>
    <t>zpevněné plochy+hřiště:150+270</t>
  </si>
  <si>
    <t>963053936R00</t>
  </si>
  <si>
    <t>Bourání ŽB schodišťových ramen samonosných</t>
  </si>
  <si>
    <t>767914830R00</t>
  </si>
  <si>
    <t>Demontáž oplocení pletivového a dřevěného,výplň, v. do 2,0m, sloupky,vzpěry,kotvení,doplňky</t>
  </si>
  <si>
    <t>oplocení hřiště:150*1</t>
  </si>
  <si>
    <t>113231436R0X</t>
  </si>
  <si>
    <t>Bourání odvodňovacího žlabu,betonový, š.430 mm</t>
  </si>
  <si>
    <t>žlab:149,13*1</t>
  </si>
  <si>
    <t>96.1</t>
  </si>
  <si>
    <t>Demontáž vstupní branky oplocení,sloupky, vzpěry,patky,kotvení,doplňky,detaily</t>
  </si>
  <si>
    <t>96.2</t>
  </si>
  <si>
    <t>Demontáž branek na házenou, kotvení,doplňky,detaily</t>
  </si>
  <si>
    <t>1+1</t>
  </si>
  <si>
    <t>96.3</t>
  </si>
  <si>
    <t>Demontáž střídaček a ostatního vybavení hřiště, patky,kotvení,doplňky,detaily</t>
  </si>
  <si>
    <t>96.4</t>
  </si>
  <si>
    <t>Demontáž uliční vpusti vč. rámu a roštu, odpojení,kotvení,doplňky,detaily</t>
  </si>
  <si>
    <t>96.5</t>
  </si>
  <si>
    <t>Demontáž svislé dopravní značky vč. sloupku,v.3,5m, patka,kotvení,doplňky,detaily</t>
  </si>
  <si>
    <t>96.6</t>
  </si>
  <si>
    <t>Demontáž sloupu a svítidla VO,v.4,5m, odpojení,patka,kotvení,doplňky,detaily</t>
  </si>
  <si>
    <t>96.7</t>
  </si>
  <si>
    <t>Demontáž venkovního zábradlí,sloupky,madlo, patky,kotvení,doplňky,detaily</t>
  </si>
  <si>
    <t>20*1</t>
  </si>
  <si>
    <t>979081111R00</t>
  </si>
  <si>
    <t>Odvoz suti a vybour. hmot na skládku do 1 km</t>
  </si>
  <si>
    <t>t</t>
  </si>
  <si>
    <t>3644,15*1</t>
  </si>
  <si>
    <t>979081121R00</t>
  </si>
  <si>
    <t>Příplatek k odvozu za každý další 1 km</t>
  </si>
  <si>
    <t>3644,15*10</t>
  </si>
  <si>
    <t>979999998R00</t>
  </si>
  <si>
    <t>Poplatek za skládku suti 5% příměsí</t>
  </si>
  <si>
    <t/>
  </si>
  <si>
    <t>SUM</t>
  </si>
  <si>
    <t>Tréninková hala pro míčové sporty Vodova</t>
  </si>
  <si>
    <t>IO 100 Příprava území, terénní úprav</t>
  </si>
  <si>
    <t>Arch. stav. část</t>
  </si>
  <si>
    <t>IO 100 Příprava území, terénní úpravy</t>
  </si>
  <si>
    <t>vlastní</t>
  </si>
  <si>
    <t>RTS_II/2021</t>
  </si>
  <si>
    <t>Položkový soupis prací,dodávek a služeb</t>
  </si>
</sst>
</file>

<file path=xl/styles.xml><?xml version="1.0" encoding="utf-8"?>
<styleSheet xmlns="http://schemas.openxmlformats.org/spreadsheetml/2006/main"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7" fillId="0" borderId="38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50" xfId="0" applyFill="1" applyBorder="1" applyAlignment="1">
      <alignment horizontal="center" wrapText="1"/>
    </xf>
    <xf numFmtId="0" fontId="0" fillId="2" borderId="48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2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7" fillId="0" borderId="37" xfId="0" applyNumberFormat="1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3" xfId="0" applyFont="1" applyBorder="1" applyAlignment="1">
      <alignment horizontal="center" vertical="top" shrinkToFit="1"/>
    </xf>
    <xf numFmtId="0" fontId="16" fillId="0" borderId="0" xfId="0" applyFont="1"/>
    <xf numFmtId="0" fontId="16" fillId="0" borderId="33" xfId="0" applyFont="1" applyBorder="1" applyAlignment="1">
      <alignment horizontal="center" vertical="top" shrinkToFit="1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4"/>
  <sheetViews>
    <sheetView showGridLines="0" tabSelected="1" view="pageBreakPreview" topLeftCell="B1" zoomScale="75" zoomScaleNormal="100" zoomScaleSheetLayoutView="75" workbookViewId="0">
      <selection activeCell="L15" sqref="L15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34</v>
      </c>
      <c r="B1" s="209" t="s">
        <v>154</v>
      </c>
      <c r="C1" s="210"/>
      <c r="D1" s="210"/>
      <c r="E1" s="210"/>
      <c r="F1" s="210"/>
      <c r="G1" s="210"/>
      <c r="H1" s="210"/>
      <c r="I1" s="210"/>
      <c r="J1" s="211"/>
    </row>
    <row r="2" spans="1:15" ht="23.25" customHeight="1">
      <c r="A2" s="4"/>
      <c r="B2" s="81" t="s">
        <v>36</v>
      </c>
      <c r="C2" s="82"/>
      <c r="D2" s="224" t="s">
        <v>148</v>
      </c>
      <c r="E2" s="225"/>
      <c r="F2" s="225"/>
      <c r="G2" s="225"/>
      <c r="H2" s="225"/>
      <c r="I2" s="225"/>
      <c r="J2" s="226"/>
      <c r="O2" s="2"/>
    </row>
    <row r="3" spans="1:15" ht="23.25" customHeight="1">
      <c r="A3" s="4"/>
      <c r="B3" s="83" t="s">
        <v>38</v>
      </c>
      <c r="C3" s="84"/>
      <c r="D3" s="221" t="s">
        <v>151</v>
      </c>
      <c r="E3" s="222"/>
      <c r="F3" s="222"/>
      <c r="G3" s="222"/>
      <c r="H3" s="222"/>
      <c r="I3" s="222"/>
      <c r="J3" s="223"/>
    </row>
    <row r="4" spans="1:15" ht="23.25" customHeight="1">
      <c r="A4" s="4"/>
      <c r="B4" s="85" t="s">
        <v>39</v>
      </c>
      <c r="C4" s="86"/>
      <c r="D4" s="227" t="s">
        <v>150</v>
      </c>
      <c r="E4" s="228"/>
      <c r="F4" s="228"/>
      <c r="G4" s="228"/>
      <c r="H4" s="228"/>
      <c r="I4" s="228"/>
      <c r="J4" s="229"/>
    </row>
    <row r="5" spans="1:15" ht="24" customHeight="1">
      <c r="A5" s="4"/>
      <c r="B5" s="47" t="s">
        <v>21</v>
      </c>
      <c r="C5" s="5"/>
      <c r="D5" s="87"/>
      <c r="E5" s="26"/>
      <c r="F5" s="26"/>
      <c r="G5" s="26"/>
      <c r="H5" s="28" t="s">
        <v>31</v>
      </c>
      <c r="I5" s="87"/>
      <c r="J5" s="11"/>
    </row>
    <row r="6" spans="1:15" ht="15.75" customHeight="1">
      <c r="A6" s="4"/>
      <c r="B6" s="41"/>
      <c r="C6" s="26"/>
      <c r="D6" s="87"/>
      <c r="E6" s="26"/>
      <c r="F6" s="26"/>
      <c r="G6" s="26"/>
      <c r="H6" s="28" t="s">
        <v>32</v>
      </c>
      <c r="I6" s="87"/>
      <c r="J6" s="11"/>
    </row>
    <row r="7" spans="1:15" ht="15.75" customHeight="1">
      <c r="A7" s="4"/>
      <c r="B7" s="42"/>
      <c r="C7" s="88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20"/>
      <c r="E11" s="220"/>
      <c r="F11" s="220"/>
      <c r="G11" s="220"/>
      <c r="H11" s="28" t="s">
        <v>31</v>
      </c>
      <c r="I11" s="90"/>
      <c r="J11" s="11"/>
    </row>
    <row r="12" spans="1:15" ht="15.75" customHeight="1">
      <c r="A12" s="4"/>
      <c r="B12" s="41"/>
      <c r="C12" s="26"/>
      <c r="D12" s="217"/>
      <c r="E12" s="217"/>
      <c r="F12" s="217"/>
      <c r="G12" s="217"/>
      <c r="H12" s="28" t="s">
        <v>32</v>
      </c>
      <c r="I12" s="90"/>
      <c r="J12" s="11"/>
    </row>
    <row r="13" spans="1:15" ht="15.75" customHeight="1">
      <c r="A13" s="4"/>
      <c r="B13" s="42"/>
      <c r="C13" s="89"/>
      <c r="D13" s="218"/>
      <c r="E13" s="218"/>
      <c r="F13" s="218"/>
      <c r="G13" s="218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29</v>
      </c>
      <c r="C15" s="72"/>
      <c r="D15" s="53"/>
      <c r="E15" s="219"/>
      <c r="F15" s="219"/>
      <c r="G15" s="215"/>
      <c r="H15" s="215"/>
      <c r="I15" s="215" t="s">
        <v>28</v>
      </c>
      <c r="J15" s="216"/>
    </row>
    <row r="16" spans="1:15" ht="23.25" customHeight="1">
      <c r="A16" s="136" t="s">
        <v>23</v>
      </c>
      <c r="B16" s="137" t="s">
        <v>23</v>
      </c>
      <c r="C16" s="58"/>
      <c r="D16" s="59"/>
      <c r="E16" s="203"/>
      <c r="F16" s="208"/>
      <c r="G16" s="203"/>
      <c r="H16" s="208"/>
      <c r="I16" s="203">
        <f>SUMIF(F47:F50,A16,I47:I50)+SUMIF(F47:F50,"PSU",I47:I50)</f>
        <v>0</v>
      </c>
      <c r="J16" s="204"/>
    </row>
    <row r="17" spans="1:10" ht="23.25" customHeight="1">
      <c r="A17" s="136" t="s">
        <v>24</v>
      </c>
      <c r="B17" s="137" t="s">
        <v>24</v>
      </c>
      <c r="C17" s="58"/>
      <c r="D17" s="59"/>
      <c r="E17" s="203"/>
      <c r="F17" s="208"/>
      <c r="G17" s="203"/>
      <c r="H17" s="208"/>
      <c r="I17" s="203">
        <f>SUMIF(F47:F50,A17,I47:I50)</f>
        <v>0</v>
      </c>
      <c r="J17" s="204"/>
    </row>
    <row r="18" spans="1:10" ht="23.25" customHeight="1">
      <c r="A18" s="136" t="s">
        <v>25</v>
      </c>
      <c r="B18" s="137" t="s">
        <v>25</v>
      </c>
      <c r="C18" s="58"/>
      <c r="D18" s="59"/>
      <c r="E18" s="203"/>
      <c r="F18" s="208"/>
      <c r="G18" s="203"/>
      <c r="H18" s="208"/>
      <c r="I18" s="203">
        <f>SUMIF(F47:F50,A18,I47:I50)</f>
        <v>0</v>
      </c>
      <c r="J18" s="204"/>
    </row>
    <row r="19" spans="1:10" ht="23.25" customHeight="1">
      <c r="A19" s="136" t="s">
        <v>54</v>
      </c>
      <c r="B19" s="137" t="s">
        <v>26</v>
      </c>
      <c r="C19" s="58"/>
      <c r="D19" s="59"/>
      <c r="E19" s="203"/>
      <c r="F19" s="208"/>
      <c r="G19" s="203"/>
      <c r="H19" s="208"/>
      <c r="I19" s="203">
        <f>SUMIF(F47:F50,A19,I47:I50)</f>
        <v>0</v>
      </c>
      <c r="J19" s="204"/>
    </row>
    <row r="20" spans="1:10" ht="23.25" customHeight="1">
      <c r="A20" s="136" t="s">
        <v>55</v>
      </c>
      <c r="B20" s="137" t="s">
        <v>27</v>
      </c>
      <c r="C20" s="58"/>
      <c r="D20" s="59"/>
      <c r="E20" s="203"/>
      <c r="F20" s="208"/>
      <c r="G20" s="203"/>
      <c r="H20" s="208"/>
      <c r="I20" s="203">
        <f>SUMIF(F47:F50,A20,I47:I50)</f>
        <v>0</v>
      </c>
      <c r="J20" s="204"/>
    </row>
    <row r="21" spans="1:10" ht="23.25" customHeight="1">
      <c r="A21" s="4"/>
      <c r="B21" s="74" t="s">
        <v>28</v>
      </c>
      <c r="C21" s="75"/>
      <c r="D21" s="76"/>
      <c r="E21" s="205"/>
      <c r="F21" s="206"/>
      <c r="G21" s="205"/>
      <c r="H21" s="206"/>
      <c r="I21" s="205">
        <f>SUM(I16:J20)</f>
        <v>0</v>
      </c>
      <c r="J21" s="236"/>
    </row>
    <row r="22" spans="1:10" ht="33" customHeight="1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01">
        <v>0</v>
      </c>
      <c r="H23" s="202"/>
      <c r="I23" s="202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4">
        <f>ZakladDPHSni*SazbaDPH1/100</f>
        <v>0</v>
      </c>
      <c r="H24" s="235"/>
      <c r="I24" s="235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01">
        <f>I21</f>
        <v>0</v>
      </c>
      <c r="H25" s="202"/>
      <c r="I25" s="202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2">
        <f>ZakladDPHZakl*SazbaDPH2/100</f>
        <v>0</v>
      </c>
      <c r="H26" s="213"/>
      <c r="I26" s="213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14">
        <f>0</f>
        <v>0</v>
      </c>
      <c r="H27" s="214"/>
      <c r="I27" s="214"/>
      <c r="J27" s="63" t="str">
        <f t="shared" si="0"/>
        <v>CZK</v>
      </c>
    </row>
    <row r="28" spans="1:10" ht="27.75" hidden="1" customHeight="1" thickBot="1">
      <c r="A28" s="4"/>
      <c r="B28" s="108" t="s">
        <v>22</v>
      </c>
      <c r="C28" s="109"/>
      <c r="D28" s="109"/>
      <c r="E28" s="110"/>
      <c r="F28" s="111"/>
      <c r="G28" s="207" t="e">
        <f>ZakladDPHSniVypocet+ZakladDPHZaklVypocet</f>
        <v>#REF!</v>
      </c>
      <c r="H28" s="207"/>
      <c r="I28" s="207"/>
      <c r="J28" s="112" t="str">
        <f t="shared" si="0"/>
        <v>CZK</v>
      </c>
    </row>
    <row r="29" spans="1:10" ht="27.75" customHeight="1" thickBot="1">
      <c r="A29" s="4"/>
      <c r="B29" s="108" t="s">
        <v>33</v>
      </c>
      <c r="C29" s="113"/>
      <c r="D29" s="113"/>
      <c r="E29" s="113"/>
      <c r="F29" s="113"/>
      <c r="G29" s="200">
        <f>ZakladDPHSni+DPHSni+ZakladDPHZakl+DPHZakl+Zaokrouhleni</f>
        <v>0</v>
      </c>
      <c r="H29" s="200"/>
      <c r="I29" s="200"/>
      <c r="J29" s="114" t="s">
        <v>43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44684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33" t="s">
        <v>2</v>
      </c>
      <c r="E35" s="233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00"/>
      <c r="G37" s="100"/>
      <c r="H37" s="100"/>
      <c r="I37" s="100"/>
      <c r="J37" s="3"/>
    </row>
    <row r="38" spans="1:10" ht="25.5" hidden="1" customHeight="1">
      <c r="A38" s="92" t="s">
        <v>35</v>
      </c>
      <c r="B38" s="94" t="s">
        <v>16</v>
      </c>
      <c r="C38" s="95" t="s">
        <v>5</v>
      </c>
      <c r="D38" s="96"/>
      <c r="E38" s="96"/>
      <c r="F38" s="101" t="str">
        <f>B23</f>
        <v>Základ pro sníženou DPH</v>
      </c>
      <c r="G38" s="101" t="str">
        <f>B25</f>
        <v>Základ pro základní DPH</v>
      </c>
      <c r="H38" s="102" t="s">
        <v>17</v>
      </c>
      <c r="I38" s="102" t="s">
        <v>1</v>
      </c>
      <c r="J38" s="97" t="s">
        <v>0</v>
      </c>
    </row>
    <row r="39" spans="1:10" ht="25.5" hidden="1" customHeight="1">
      <c r="A39" s="92">
        <v>1</v>
      </c>
      <c r="B39" s="98" t="s">
        <v>41</v>
      </c>
      <c r="C39" s="237" t="s">
        <v>40</v>
      </c>
      <c r="D39" s="238"/>
      <c r="E39" s="238"/>
      <c r="F39" s="103" t="e">
        <f>Pol!P66</f>
        <v>#REF!</v>
      </c>
      <c r="G39" s="104" t="e">
        <f>Pol!Q66</f>
        <v>#REF!</v>
      </c>
      <c r="H39" s="105" t="e">
        <f>(F39*SazbaDPH1/100)+(G39*SazbaDPH2/100)</f>
        <v>#REF!</v>
      </c>
      <c r="I39" s="105" t="e">
        <f>F39+G39+H39</f>
        <v>#REF!</v>
      </c>
      <c r="J39" s="99" t="e">
        <f>IF(CenaCelkemVypocet=0,"",I39/CenaCelkemVypocet*100)</f>
        <v>#REF!</v>
      </c>
    </row>
    <row r="40" spans="1:10" ht="25.5" hidden="1" customHeight="1">
      <c r="A40" s="92"/>
      <c r="B40" s="239" t="s">
        <v>42</v>
      </c>
      <c r="C40" s="240"/>
      <c r="D40" s="240"/>
      <c r="E40" s="241"/>
      <c r="F40" s="106" t="e">
        <f>SUMIF(A39:A39,"=1",F39:F39)</f>
        <v>#REF!</v>
      </c>
      <c r="G40" s="107" t="e">
        <f>SUMIF(A39:A39,"=1",G39:G39)</f>
        <v>#REF!</v>
      </c>
      <c r="H40" s="107" t="e">
        <f>SUMIF(A39:A39,"=1",H39:H39)</f>
        <v>#REF!</v>
      </c>
      <c r="I40" s="107" t="e">
        <f>SUMIF(A39:A39,"=1",I39:I39)</f>
        <v>#REF!</v>
      </c>
      <c r="J40" s="93" t="e">
        <f>SUMIF(A39:A39,"=1",J39:J39)</f>
        <v>#REF!</v>
      </c>
    </row>
    <row r="44" spans="1:10" ht="15.75">
      <c r="B44" s="115" t="s">
        <v>44</v>
      </c>
    </row>
    <row r="46" spans="1:10" ht="25.5" customHeight="1">
      <c r="A46" s="116"/>
      <c r="B46" s="120" t="s">
        <v>16</v>
      </c>
      <c r="C46" s="120" t="s">
        <v>5</v>
      </c>
      <c r="D46" s="121"/>
      <c r="E46" s="121"/>
      <c r="F46" s="124" t="s">
        <v>45</v>
      </c>
      <c r="G46" s="124"/>
      <c r="H46" s="124"/>
      <c r="I46" s="242" t="s">
        <v>28</v>
      </c>
      <c r="J46" s="242"/>
    </row>
    <row r="47" spans="1:10" ht="25.5" customHeight="1">
      <c r="A47" s="117"/>
      <c r="B47" s="125" t="s">
        <v>46</v>
      </c>
      <c r="C47" s="244" t="s">
        <v>47</v>
      </c>
      <c r="D47" s="245"/>
      <c r="E47" s="245"/>
      <c r="F47" s="127" t="s">
        <v>23</v>
      </c>
      <c r="G47" s="128"/>
      <c r="H47" s="128"/>
      <c r="I47" s="243">
        <f>Pol!G8</f>
        <v>0</v>
      </c>
      <c r="J47" s="243"/>
    </row>
    <row r="48" spans="1:10" ht="25.5" customHeight="1">
      <c r="A48" s="117"/>
      <c r="B48" s="119" t="s">
        <v>48</v>
      </c>
      <c r="C48" s="231" t="s">
        <v>49</v>
      </c>
      <c r="D48" s="232"/>
      <c r="E48" s="232"/>
      <c r="F48" s="129" t="s">
        <v>23</v>
      </c>
      <c r="G48" s="130"/>
      <c r="H48" s="130"/>
      <c r="I48" s="230">
        <f>Pol!G11</f>
        <v>0</v>
      </c>
      <c r="J48" s="230"/>
    </row>
    <row r="49" spans="1:10" ht="25.5" customHeight="1">
      <c r="A49" s="117"/>
      <c r="B49" s="119" t="s">
        <v>50</v>
      </c>
      <c r="C49" s="231" t="s">
        <v>51</v>
      </c>
      <c r="D49" s="232"/>
      <c r="E49" s="232"/>
      <c r="F49" s="129" t="s">
        <v>23</v>
      </c>
      <c r="G49" s="130"/>
      <c r="H49" s="130"/>
      <c r="I49" s="230">
        <f>Pol!G21</f>
        <v>0</v>
      </c>
      <c r="J49" s="230"/>
    </row>
    <row r="50" spans="1:10" ht="25.5" customHeight="1">
      <c r="A50" s="117"/>
      <c r="B50" s="126" t="s">
        <v>52</v>
      </c>
      <c r="C50" s="247" t="s">
        <v>53</v>
      </c>
      <c r="D50" s="248"/>
      <c r="E50" s="248"/>
      <c r="F50" s="131" t="s">
        <v>23</v>
      </c>
      <c r="G50" s="132"/>
      <c r="H50" s="132"/>
      <c r="I50" s="246">
        <f>Pol!G58</f>
        <v>0</v>
      </c>
      <c r="J50" s="246"/>
    </row>
    <row r="51" spans="1:10" ht="25.5" customHeight="1">
      <c r="A51" s="118"/>
      <c r="B51" s="122" t="s">
        <v>1</v>
      </c>
      <c r="C51" s="122"/>
      <c r="D51" s="123"/>
      <c r="E51" s="123"/>
      <c r="F51" s="133"/>
      <c r="G51" s="134"/>
      <c r="H51" s="134"/>
      <c r="I51" s="249">
        <f>SUM(I47:I50)</f>
        <v>0</v>
      </c>
      <c r="J51" s="249"/>
    </row>
    <row r="52" spans="1:10">
      <c r="F52" s="135"/>
      <c r="G52" s="91"/>
      <c r="H52" s="135"/>
      <c r="I52" s="91"/>
      <c r="J52" s="91"/>
    </row>
    <row r="53" spans="1:10">
      <c r="F53" s="135"/>
      <c r="G53" s="91"/>
      <c r="H53" s="135"/>
      <c r="I53" s="91"/>
      <c r="J53" s="91"/>
    </row>
    <row r="54" spans="1:10">
      <c r="F54" s="135"/>
      <c r="G54" s="91"/>
      <c r="H54" s="135"/>
      <c r="I54" s="91"/>
      <c r="J54" s="91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I49:J49"/>
    <mergeCell ref="C49:E49"/>
    <mergeCell ref="I50:J50"/>
    <mergeCell ref="C50:E50"/>
    <mergeCell ref="I51:J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G15:H15"/>
    <mergeCell ref="I15:J15"/>
    <mergeCell ref="D12:G12"/>
    <mergeCell ref="D13:G13"/>
    <mergeCell ref="E15:F15"/>
    <mergeCell ref="D11:G11"/>
    <mergeCell ref="D3:J3"/>
    <mergeCell ref="D2:J2"/>
    <mergeCell ref="D4:J4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>
      <c r="A2" s="79" t="s">
        <v>37</v>
      </c>
      <c r="B2" s="78"/>
      <c r="C2" s="252"/>
      <c r="D2" s="252"/>
      <c r="E2" s="252"/>
      <c r="F2" s="252"/>
      <c r="G2" s="253"/>
    </row>
    <row r="3" spans="1:7" ht="24.95" hidden="1" customHeight="1">
      <c r="A3" s="79" t="s">
        <v>7</v>
      </c>
      <c r="B3" s="78"/>
      <c r="C3" s="252"/>
      <c r="D3" s="252"/>
      <c r="E3" s="252"/>
      <c r="F3" s="252"/>
      <c r="G3" s="253"/>
    </row>
    <row r="4" spans="1:7" ht="24.95" hidden="1" customHeight="1">
      <c r="A4" s="79" t="s">
        <v>8</v>
      </c>
      <c r="B4" s="78"/>
      <c r="C4" s="252"/>
      <c r="D4" s="252"/>
      <c r="E4" s="252"/>
      <c r="F4" s="252"/>
      <c r="G4" s="253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U66"/>
  <sheetViews>
    <sheetView showZeros="0" view="pageBreakPreview" zoomScale="60" zoomScaleNormal="100" workbookViewId="0">
      <selection activeCell="K34" sqref="K34"/>
    </sheetView>
  </sheetViews>
  <sheetFormatPr defaultRowHeight="12.75" outlineLevelRow="1"/>
  <cols>
    <col min="1" max="1" width="4.28515625" style="6" customWidth="1"/>
    <col min="2" max="2" width="14.42578125" style="7" customWidth="1"/>
    <col min="3" max="3" width="50.7109375" style="7" customWidth="1"/>
    <col min="4" max="4" width="4.5703125" style="166" customWidth="1"/>
    <col min="5" max="5" width="10.5703125" style="135" customWidth="1"/>
    <col min="6" max="6" width="9.85546875" customWidth="1"/>
    <col min="7" max="7" width="12.7109375" customWidth="1"/>
    <col min="8" max="8" width="9.140625" style="166" customWidth="1"/>
    <col min="16" max="26" width="0" hidden="1" customWidth="1"/>
  </cols>
  <sheetData>
    <row r="1" spans="1:47" ht="15.75" customHeight="1">
      <c r="A1" s="254" t="s">
        <v>154</v>
      </c>
      <c r="B1" s="254"/>
      <c r="C1" s="254"/>
      <c r="D1" s="254"/>
      <c r="E1" s="254"/>
      <c r="F1" s="254"/>
      <c r="G1" s="254"/>
      <c r="R1" t="s">
        <v>57</v>
      </c>
    </row>
    <row r="2" spans="1:47" ht="24.95" customHeight="1">
      <c r="A2" s="186" t="s">
        <v>56</v>
      </c>
      <c r="B2" s="187"/>
      <c r="C2" s="255" t="s">
        <v>148</v>
      </c>
      <c r="D2" s="256"/>
      <c r="E2" s="256"/>
      <c r="F2" s="256"/>
      <c r="G2" s="257"/>
      <c r="R2" t="s">
        <v>58</v>
      </c>
    </row>
    <row r="3" spans="1:47" ht="24.95" customHeight="1">
      <c r="A3" s="188" t="s">
        <v>7</v>
      </c>
      <c r="B3" s="189"/>
      <c r="C3" s="258" t="s">
        <v>149</v>
      </c>
      <c r="D3" s="259"/>
      <c r="E3" s="259"/>
      <c r="F3" s="259"/>
      <c r="G3" s="260"/>
      <c r="R3" t="s">
        <v>59</v>
      </c>
    </row>
    <row r="4" spans="1:47" ht="24.95" customHeight="1">
      <c r="A4" s="188" t="s">
        <v>8</v>
      </c>
      <c r="B4" s="189"/>
      <c r="C4" s="258" t="s">
        <v>150</v>
      </c>
      <c r="D4" s="259"/>
      <c r="E4" s="259"/>
      <c r="F4" s="259"/>
      <c r="G4" s="260"/>
      <c r="R4" t="s">
        <v>60</v>
      </c>
    </row>
    <row r="5" spans="1:47">
      <c r="A5" s="190" t="s">
        <v>61</v>
      </c>
      <c r="B5" s="191"/>
      <c r="C5" s="191"/>
      <c r="D5" s="178"/>
      <c r="E5" s="172"/>
      <c r="F5" s="138"/>
      <c r="G5" s="139"/>
      <c r="R5" t="s">
        <v>62</v>
      </c>
    </row>
    <row r="7" spans="1:47" ht="25.5">
      <c r="A7" s="192" t="s">
        <v>63</v>
      </c>
      <c r="B7" s="193" t="s">
        <v>64</v>
      </c>
      <c r="C7" s="193" t="s">
        <v>65</v>
      </c>
      <c r="D7" s="179" t="s">
        <v>66</v>
      </c>
      <c r="E7" s="173" t="s">
        <v>67</v>
      </c>
      <c r="F7" s="140" t="s">
        <v>68</v>
      </c>
      <c r="G7" s="148" t="s">
        <v>28</v>
      </c>
      <c r="H7" s="167" t="s">
        <v>69</v>
      </c>
    </row>
    <row r="8" spans="1:47">
      <c r="A8" s="149" t="s">
        <v>70</v>
      </c>
      <c r="B8" s="150" t="s">
        <v>46</v>
      </c>
      <c r="C8" s="151" t="s">
        <v>47</v>
      </c>
      <c r="D8" s="180"/>
      <c r="E8" s="152"/>
      <c r="F8" s="152"/>
      <c r="G8" s="152">
        <f>SUMIF(R9:R10,"&lt;&gt;NOR",G9:G10)</f>
        <v>0</v>
      </c>
      <c r="H8" s="168"/>
      <c r="R8" t="s">
        <v>71</v>
      </c>
    </row>
    <row r="9" spans="1:47" outlineLevel="1">
      <c r="A9" s="142">
        <v>1</v>
      </c>
      <c r="B9" s="144" t="s">
        <v>72</v>
      </c>
      <c r="C9" s="160" t="s">
        <v>73</v>
      </c>
      <c r="D9" s="181" t="s">
        <v>74</v>
      </c>
      <c r="E9" s="146">
        <v>1</v>
      </c>
      <c r="F9" s="194"/>
      <c r="G9" s="146">
        <f>ROUND(E9*F9,2)</f>
        <v>0</v>
      </c>
      <c r="H9" s="197" t="s">
        <v>152</v>
      </c>
      <c r="I9" s="141"/>
      <c r="J9" s="141"/>
      <c r="K9" s="141"/>
      <c r="L9" s="141"/>
      <c r="M9" s="141"/>
      <c r="N9" s="141"/>
      <c r="O9" s="141"/>
      <c r="P9" s="141"/>
      <c r="Q9" s="141"/>
      <c r="R9" s="141" t="s">
        <v>75</v>
      </c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</row>
    <row r="10" spans="1:47" outlineLevel="1">
      <c r="A10" s="142"/>
      <c r="B10" s="144"/>
      <c r="C10" s="161" t="s">
        <v>76</v>
      </c>
      <c r="D10" s="182"/>
      <c r="E10" s="174">
        <v>1</v>
      </c>
      <c r="F10" s="194"/>
      <c r="G10" s="146"/>
      <c r="H10" s="169"/>
      <c r="I10" s="141"/>
      <c r="J10" s="141"/>
      <c r="K10" s="141"/>
      <c r="L10" s="141"/>
      <c r="M10" s="141"/>
      <c r="N10" s="141"/>
      <c r="O10" s="141"/>
      <c r="P10" s="141"/>
      <c r="Q10" s="141"/>
      <c r="R10" s="141" t="s">
        <v>77</v>
      </c>
      <c r="S10" s="141">
        <v>0</v>
      </c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</row>
    <row r="11" spans="1:47">
      <c r="A11" s="143" t="s">
        <v>70</v>
      </c>
      <c r="B11" s="145" t="s">
        <v>48</v>
      </c>
      <c r="C11" s="162" t="s">
        <v>49</v>
      </c>
      <c r="D11" s="183"/>
      <c r="E11" s="147"/>
      <c r="F11" s="195"/>
      <c r="G11" s="147">
        <f>SUMIF(R12:R20,"&lt;&gt;NOR",G12:G20)</f>
        <v>0</v>
      </c>
      <c r="H11" s="170"/>
      <c r="R11" t="s">
        <v>71</v>
      </c>
    </row>
    <row r="12" spans="1:47" outlineLevel="1">
      <c r="A12" s="142">
        <v>2</v>
      </c>
      <c r="B12" s="144" t="s">
        <v>78</v>
      </c>
      <c r="C12" s="160" t="s">
        <v>79</v>
      </c>
      <c r="D12" s="181" t="s">
        <v>80</v>
      </c>
      <c r="E12" s="146">
        <v>221.768</v>
      </c>
      <c r="F12" s="194"/>
      <c r="G12" s="146">
        <f>ROUND(E12*F12,2)</f>
        <v>0</v>
      </c>
      <c r="H12" s="199" t="s">
        <v>153</v>
      </c>
      <c r="I12" s="141"/>
      <c r="J12" s="141"/>
      <c r="K12" s="141"/>
      <c r="L12" s="141"/>
      <c r="M12" s="141"/>
      <c r="N12" s="141"/>
      <c r="O12" s="141"/>
      <c r="P12" s="141"/>
      <c r="Q12" s="141"/>
      <c r="R12" s="141" t="s">
        <v>75</v>
      </c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</row>
    <row r="13" spans="1:47" outlineLevel="1">
      <c r="A13" s="142"/>
      <c r="B13" s="144"/>
      <c r="C13" s="161" t="s">
        <v>81</v>
      </c>
      <c r="D13" s="182"/>
      <c r="E13" s="174">
        <v>221.768</v>
      </c>
      <c r="F13" s="194"/>
      <c r="G13" s="146"/>
      <c r="H13" s="169"/>
      <c r="I13" s="141"/>
      <c r="J13" s="141"/>
      <c r="K13" s="141"/>
      <c r="L13" s="141"/>
      <c r="M13" s="141"/>
      <c r="N13" s="141"/>
      <c r="O13" s="141"/>
      <c r="P13" s="141"/>
      <c r="Q13" s="141"/>
      <c r="R13" s="141" t="s">
        <v>77</v>
      </c>
      <c r="S13" s="141">
        <v>0</v>
      </c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</row>
    <row r="14" spans="1:47" outlineLevel="1">
      <c r="A14" s="142">
        <v>3</v>
      </c>
      <c r="B14" s="144" t="s">
        <v>82</v>
      </c>
      <c r="C14" s="160" t="s">
        <v>83</v>
      </c>
      <c r="D14" s="181" t="s">
        <v>80</v>
      </c>
      <c r="E14" s="146">
        <v>221.768</v>
      </c>
      <c r="F14" s="194"/>
      <c r="G14" s="146">
        <f>ROUND(E14*F14,2)</f>
        <v>0</v>
      </c>
      <c r="H14" s="169" t="s">
        <v>153</v>
      </c>
      <c r="I14" s="141"/>
      <c r="J14" s="141"/>
      <c r="K14" s="141"/>
      <c r="L14" s="141"/>
      <c r="M14" s="141"/>
      <c r="N14" s="141"/>
      <c r="O14" s="141"/>
      <c r="P14" s="141"/>
      <c r="Q14" s="141"/>
      <c r="R14" s="141" t="s">
        <v>75</v>
      </c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</row>
    <row r="15" spans="1:47" outlineLevel="1">
      <c r="A15" s="142"/>
      <c r="B15" s="144"/>
      <c r="C15" s="161" t="s">
        <v>81</v>
      </c>
      <c r="D15" s="182"/>
      <c r="E15" s="174">
        <v>221.768</v>
      </c>
      <c r="F15" s="194"/>
      <c r="G15" s="146"/>
      <c r="H15" s="169">
        <v>0</v>
      </c>
      <c r="I15" s="198"/>
      <c r="J15" s="141"/>
      <c r="K15" s="141"/>
      <c r="L15" s="141"/>
      <c r="M15" s="141"/>
      <c r="N15" s="141"/>
      <c r="O15" s="141"/>
      <c r="P15" s="141"/>
      <c r="Q15" s="141"/>
      <c r="R15" s="141" t="s">
        <v>77</v>
      </c>
      <c r="S15" s="141">
        <v>0</v>
      </c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</row>
    <row r="16" spans="1:47" outlineLevel="1">
      <c r="A16" s="142">
        <v>4</v>
      </c>
      <c r="B16" s="144" t="s">
        <v>84</v>
      </c>
      <c r="C16" s="160" t="s">
        <v>85</v>
      </c>
      <c r="D16" s="181" t="s">
        <v>80</v>
      </c>
      <c r="E16" s="146">
        <v>221.768</v>
      </c>
      <c r="F16" s="194"/>
      <c r="G16" s="146">
        <f>ROUND(E16*F16,2)</f>
        <v>0</v>
      </c>
      <c r="H16" s="169" t="s">
        <v>153</v>
      </c>
      <c r="I16" s="198"/>
      <c r="J16" s="141"/>
      <c r="K16" s="141"/>
      <c r="L16" s="141"/>
      <c r="M16" s="141"/>
      <c r="N16" s="141"/>
      <c r="O16" s="141"/>
      <c r="P16" s="141"/>
      <c r="Q16" s="141"/>
      <c r="R16" s="141" t="s">
        <v>75</v>
      </c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</row>
    <row r="17" spans="1:47" outlineLevel="1">
      <c r="A17" s="142"/>
      <c r="B17" s="144"/>
      <c r="C17" s="161" t="s">
        <v>86</v>
      </c>
      <c r="D17" s="182"/>
      <c r="E17" s="174">
        <v>221.768</v>
      </c>
      <c r="F17" s="194"/>
      <c r="G17" s="146"/>
      <c r="H17" s="169">
        <v>0</v>
      </c>
      <c r="I17" s="198"/>
      <c r="J17" s="141"/>
      <c r="K17" s="141"/>
      <c r="L17" s="141"/>
      <c r="M17" s="141"/>
      <c r="N17" s="141"/>
      <c r="O17" s="141"/>
      <c r="P17" s="141"/>
      <c r="Q17" s="141"/>
      <c r="R17" s="141" t="s">
        <v>77</v>
      </c>
      <c r="S17" s="141">
        <v>0</v>
      </c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</row>
    <row r="18" spans="1:47" outlineLevel="1">
      <c r="A18" s="142">
        <v>5</v>
      </c>
      <c r="B18" s="144" t="s">
        <v>87</v>
      </c>
      <c r="C18" s="160" t="s">
        <v>88</v>
      </c>
      <c r="D18" s="181" t="s">
        <v>80</v>
      </c>
      <c r="E18" s="146">
        <v>221.768</v>
      </c>
      <c r="F18" s="194"/>
      <c r="G18" s="146">
        <f>ROUND(E18*F18,2)</f>
        <v>0</v>
      </c>
      <c r="H18" s="169" t="s">
        <v>153</v>
      </c>
      <c r="I18" s="198"/>
      <c r="J18" s="141"/>
      <c r="K18" s="141"/>
      <c r="L18" s="141"/>
      <c r="M18" s="141"/>
      <c r="N18" s="141"/>
      <c r="O18" s="141"/>
      <c r="P18" s="141"/>
      <c r="Q18" s="141"/>
      <c r="R18" s="141" t="s">
        <v>75</v>
      </c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</row>
    <row r="19" spans="1:47" outlineLevel="1">
      <c r="A19" s="142"/>
      <c r="B19" s="144"/>
      <c r="C19" s="161" t="s">
        <v>86</v>
      </c>
      <c r="D19" s="182"/>
      <c r="E19" s="174">
        <v>221.768</v>
      </c>
      <c r="F19" s="194"/>
      <c r="G19" s="146"/>
      <c r="H19" s="169">
        <v>0</v>
      </c>
      <c r="I19" s="198"/>
      <c r="J19" s="141"/>
      <c r="K19" s="141"/>
      <c r="L19" s="141"/>
      <c r="M19" s="141"/>
      <c r="N19" s="141"/>
      <c r="O19" s="141"/>
      <c r="P19" s="141"/>
      <c r="Q19" s="141"/>
      <c r="R19" s="141" t="s">
        <v>77</v>
      </c>
      <c r="S19" s="141">
        <v>0</v>
      </c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</row>
    <row r="20" spans="1:47" outlineLevel="1">
      <c r="A20" s="142">
        <v>6</v>
      </c>
      <c r="B20" s="144" t="s">
        <v>89</v>
      </c>
      <c r="C20" s="160" t="s">
        <v>90</v>
      </c>
      <c r="D20" s="181" t="s">
        <v>74</v>
      </c>
      <c r="E20" s="146">
        <v>0</v>
      </c>
      <c r="F20" s="194"/>
      <c r="G20" s="146">
        <f>ROUND(E20*F20,2)</f>
        <v>0</v>
      </c>
      <c r="H20" s="169">
        <v>0</v>
      </c>
      <c r="I20" s="198"/>
      <c r="J20" s="141"/>
      <c r="K20" s="141"/>
      <c r="L20" s="141"/>
      <c r="M20" s="141"/>
      <c r="N20" s="141"/>
      <c r="O20" s="141"/>
      <c r="P20" s="141"/>
      <c r="Q20" s="141"/>
      <c r="R20" s="141" t="s">
        <v>75</v>
      </c>
      <c r="S20" s="141"/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</row>
    <row r="21" spans="1:47">
      <c r="A21" s="143" t="s">
        <v>70</v>
      </c>
      <c r="B21" s="145" t="s">
        <v>50</v>
      </c>
      <c r="C21" s="162" t="s">
        <v>51</v>
      </c>
      <c r="D21" s="183"/>
      <c r="E21" s="147"/>
      <c r="F21" s="195"/>
      <c r="G21" s="147">
        <f>SUMIF(R22:R57,"&lt;&gt;NOR",G22:G57)</f>
        <v>0</v>
      </c>
      <c r="H21" s="170"/>
      <c r="I21" s="198"/>
      <c r="R21" t="s">
        <v>71</v>
      </c>
    </row>
    <row r="22" spans="1:47" outlineLevel="1">
      <c r="A22" s="142">
        <v>7</v>
      </c>
      <c r="B22" s="144" t="s">
        <v>91</v>
      </c>
      <c r="C22" s="160" t="s">
        <v>92</v>
      </c>
      <c r="D22" s="181" t="s">
        <v>93</v>
      </c>
      <c r="E22" s="146">
        <v>30</v>
      </c>
      <c r="F22" s="194"/>
      <c r="G22" s="146">
        <f>ROUND(E22*F22,2)</f>
        <v>0</v>
      </c>
      <c r="H22" s="169" t="s">
        <v>153</v>
      </c>
      <c r="I22" s="198"/>
      <c r="J22" s="141"/>
      <c r="K22" s="141"/>
      <c r="L22" s="141"/>
      <c r="M22" s="141"/>
      <c r="N22" s="141"/>
      <c r="O22" s="141"/>
      <c r="P22" s="141"/>
      <c r="Q22" s="141"/>
      <c r="R22" s="141" t="s">
        <v>75</v>
      </c>
      <c r="S22" s="141"/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</row>
    <row r="23" spans="1:47" outlineLevel="1">
      <c r="A23" s="142"/>
      <c r="B23" s="144"/>
      <c r="C23" s="161" t="s">
        <v>94</v>
      </c>
      <c r="D23" s="182"/>
      <c r="E23" s="174">
        <v>30</v>
      </c>
      <c r="F23" s="194"/>
      <c r="G23" s="146"/>
      <c r="H23" s="169">
        <v>0</v>
      </c>
      <c r="I23" s="198"/>
      <c r="J23" s="141"/>
      <c r="K23" s="141"/>
      <c r="L23" s="141"/>
      <c r="M23" s="141"/>
      <c r="N23" s="141"/>
      <c r="O23" s="141"/>
      <c r="P23" s="141"/>
      <c r="Q23" s="141"/>
      <c r="R23" s="141" t="s">
        <v>77</v>
      </c>
      <c r="S23" s="141">
        <v>0</v>
      </c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</row>
    <row r="24" spans="1:47" outlineLevel="1">
      <c r="A24" s="142">
        <v>8</v>
      </c>
      <c r="B24" s="144" t="s">
        <v>95</v>
      </c>
      <c r="C24" s="160" t="s">
        <v>96</v>
      </c>
      <c r="D24" s="181" t="s">
        <v>93</v>
      </c>
      <c r="E24" s="146">
        <v>55.980000000000004</v>
      </c>
      <c r="F24" s="194"/>
      <c r="G24" s="146">
        <f>ROUND(E24*F24,2)</f>
        <v>0</v>
      </c>
      <c r="H24" s="169" t="s">
        <v>153</v>
      </c>
      <c r="I24" s="198"/>
      <c r="J24" s="141"/>
      <c r="K24" s="141"/>
      <c r="L24" s="141"/>
      <c r="M24" s="141"/>
      <c r="N24" s="141"/>
      <c r="O24" s="141"/>
      <c r="P24" s="141"/>
      <c r="Q24" s="141"/>
      <c r="R24" s="141" t="s">
        <v>75</v>
      </c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</row>
    <row r="25" spans="1:47" outlineLevel="1">
      <c r="A25" s="142"/>
      <c r="B25" s="144"/>
      <c r="C25" s="161" t="s">
        <v>94</v>
      </c>
      <c r="D25" s="182"/>
      <c r="E25" s="174">
        <v>30</v>
      </c>
      <c r="F25" s="194"/>
      <c r="G25" s="146"/>
      <c r="H25" s="169">
        <v>0</v>
      </c>
      <c r="I25" s="198"/>
      <c r="J25" s="141"/>
      <c r="K25" s="141"/>
      <c r="L25" s="141"/>
      <c r="M25" s="141"/>
      <c r="N25" s="141"/>
      <c r="O25" s="141"/>
      <c r="P25" s="141"/>
      <c r="Q25" s="141"/>
      <c r="R25" s="141" t="s">
        <v>77</v>
      </c>
      <c r="S25" s="141">
        <v>0</v>
      </c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</row>
    <row r="26" spans="1:47" outlineLevel="1">
      <c r="A26" s="142"/>
      <c r="B26" s="144"/>
      <c r="C26" s="161" t="s">
        <v>97</v>
      </c>
      <c r="D26" s="182"/>
      <c r="E26" s="174">
        <v>25.98</v>
      </c>
      <c r="F26" s="194"/>
      <c r="G26" s="146"/>
      <c r="H26" s="169">
        <v>0</v>
      </c>
      <c r="I26" s="198"/>
      <c r="J26" s="141"/>
      <c r="K26" s="141"/>
      <c r="L26" s="141"/>
      <c r="M26" s="141"/>
      <c r="N26" s="141"/>
      <c r="O26" s="141"/>
      <c r="P26" s="141"/>
      <c r="Q26" s="141"/>
      <c r="R26" s="141" t="s">
        <v>77</v>
      </c>
      <c r="S26" s="141">
        <v>0</v>
      </c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</row>
    <row r="27" spans="1:47" outlineLevel="1">
      <c r="A27" s="142">
        <v>9</v>
      </c>
      <c r="B27" s="144" t="s">
        <v>98</v>
      </c>
      <c r="C27" s="160" t="s">
        <v>99</v>
      </c>
      <c r="D27" s="181" t="s">
        <v>93</v>
      </c>
      <c r="E27" s="146">
        <v>30</v>
      </c>
      <c r="F27" s="194"/>
      <c r="G27" s="146">
        <f>ROUND(E27*F27,2)</f>
        <v>0</v>
      </c>
      <c r="H27" s="169" t="s">
        <v>153</v>
      </c>
      <c r="I27" s="198"/>
      <c r="J27" s="141"/>
      <c r="K27" s="141"/>
      <c r="L27" s="141"/>
      <c r="M27" s="141"/>
      <c r="N27" s="141"/>
      <c r="O27" s="141"/>
      <c r="P27" s="141"/>
      <c r="Q27" s="141"/>
      <c r="R27" s="141" t="s">
        <v>75</v>
      </c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</row>
    <row r="28" spans="1:47" outlineLevel="1">
      <c r="A28" s="142"/>
      <c r="B28" s="144"/>
      <c r="C28" s="161" t="s">
        <v>94</v>
      </c>
      <c r="D28" s="182"/>
      <c r="E28" s="174">
        <v>30</v>
      </c>
      <c r="F28" s="194"/>
      <c r="G28" s="146"/>
      <c r="H28" s="169">
        <v>0</v>
      </c>
      <c r="I28" s="198"/>
      <c r="J28" s="141"/>
      <c r="K28" s="141"/>
      <c r="L28" s="141"/>
      <c r="M28" s="141"/>
      <c r="N28" s="141"/>
      <c r="O28" s="141"/>
      <c r="P28" s="141"/>
      <c r="Q28" s="141"/>
      <c r="R28" s="141" t="s">
        <v>77</v>
      </c>
      <c r="S28" s="141">
        <v>0</v>
      </c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</row>
    <row r="29" spans="1:47" outlineLevel="1">
      <c r="A29" s="142">
        <v>10</v>
      </c>
      <c r="B29" s="144" t="s">
        <v>100</v>
      </c>
      <c r="C29" s="160" t="s">
        <v>101</v>
      </c>
      <c r="D29" s="181" t="s">
        <v>93</v>
      </c>
      <c r="E29" s="146">
        <v>2513.33</v>
      </c>
      <c r="F29" s="194"/>
      <c r="G29" s="146">
        <f>ROUND(E29*F29,2)</f>
        <v>0</v>
      </c>
      <c r="H29" s="169" t="s">
        <v>153</v>
      </c>
      <c r="I29" s="198"/>
      <c r="J29" s="141"/>
      <c r="K29" s="141"/>
      <c r="L29" s="141"/>
      <c r="M29" s="141"/>
      <c r="N29" s="141"/>
      <c r="O29" s="141"/>
      <c r="P29" s="141"/>
      <c r="Q29" s="141"/>
      <c r="R29" s="141" t="s">
        <v>75</v>
      </c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</row>
    <row r="30" spans="1:47" outlineLevel="1">
      <c r="A30" s="142"/>
      <c r="B30" s="144"/>
      <c r="C30" s="161" t="s">
        <v>102</v>
      </c>
      <c r="D30" s="182"/>
      <c r="E30" s="174">
        <v>2513.33</v>
      </c>
      <c r="F30" s="194"/>
      <c r="G30" s="146"/>
      <c r="H30" s="169">
        <v>0</v>
      </c>
      <c r="I30" s="198"/>
      <c r="J30" s="141"/>
      <c r="K30" s="141"/>
      <c r="L30" s="141"/>
      <c r="M30" s="141"/>
      <c r="N30" s="141"/>
      <c r="O30" s="141"/>
      <c r="P30" s="141"/>
      <c r="Q30" s="141"/>
      <c r="R30" s="141" t="s">
        <v>77</v>
      </c>
      <c r="S30" s="141">
        <v>0</v>
      </c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</row>
    <row r="31" spans="1:47" outlineLevel="1">
      <c r="A31" s="142">
        <v>11</v>
      </c>
      <c r="B31" s="144" t="s">
        <v>103</v>
      </c>
      <c r="C31" s="160" t="s">
        <v>104</v>
      </c>
      <c r="D31" s="181" t="s">
        <v>93</v>
      </c>
      <c r="E31" s="146">
        <v>2513.33</v>
      </c>
      <c r="F31" s="194"/>
      <c r="G31" s="146">
        <f>ROUND(E31*F31,2)</f>
        <v>0</v>
      </c>
      <c r="H31" s="169" t="s">
        <v>153</v>
      </c>
      <c r="I31" s="198"/>
      <c r="J31" s="141"/>
      <c r="K31" s="141"/>
      <c r="L31" s="141"/>
      <c r="M31" s="141"/>
      <c r="N31" s="141"/>
      <c r="O31" s="141"/>
      <c r="P31" s="141"/>
      <c r="Q31" s="141"/>
      <c r="R31" s="141" t="s">
        <v>75</v>
      </c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</row>
    <row r="32" spans="1:47" outlineLevel="1">
      <c r="A32" s="142"/>
      <c r="B32" s="144"/>
      <c r="C32" s="161" t="s">
        <v>102</v>
      </c>
      <c r="D32" s="182"/>
      <c r="E32" s="174">
        <v>2513.33</v>
      </c>
      <c r="F32" s="194"/>
      <c r="G32" s="146"/>
      <c r="H32" s="169">
        <v>0</v>
      </c>
      <c r="I32" s="198"/>
      <c r="J32" s="141"/>
      <c r="K32" s="141"/>
      <c r="L32" s="141"/>
      <c r="M32" s="141"/>
      <c r="N32" s="141"/>
      <c r="O32" s="141"/>
      <c r="P32" s="141"/>
      <c r="Q32" s="141"/>
      <c r="R32" s="141" t="s">
        <v>77</v>
      </c>
      <c r="S32" s="141">
        <v>0</v>
      </c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</row>
    <row r="33" spans="1:47" outlineLevel="1">
      <c r="A33" s="142">
        <v>12</v>
      </c>
      <c r="B33" s="144" t="s">
        <v>105</v>
      </c>
      <c r="C33" s="160" t="s">
        <v>106</v>
      </c>
      <c r="D33" s="181" t="s">
        <v>93</v>
      </c>
      <c r="E33" s="146">
        <v>2513.33</v>
      </c>
      <c r="F33" s="194"/>
      <c r="G33" s="146">
        <f>ROUND(E33*F33,2)</f>
        <v>0</v>
      </c>
      <c r="H33" s="169" t="s">
        <v>153</v>
      </c>
      <c r="I33" s="198"/>
      <c r="J33" s="141"/>
      <c r="K33" s="141"/>
      <c r="L33" s="141"/>
      <c r="M33" s="141"/>
      <c r="N33" s="141"/>
      <c r="O33" s="141"/>
      <c r="P33" s="141"/>
      <c r="Q33" s="141"/>
      <c r="R33" s="141" t="s">
        <v>75</v>
      </c>
      <c r="S33" s="141"/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</row>
    <row r="34" spans="1:47" outlineLevel="1">
      <c r="A34" s="142"/>
      <c r="B34" s="144"/>
      <c r="C34" s="161" t="s">
        <v>102</v>
      </c>
      <c r="D34" s="182"/>
      <c r="E34" s="174">
        <v>2513.33</v>
      </c>
      <c r="F34" s="194"/>
      <c r="G34" s="146"/>
      <c r="H34" s="169">
        <v>0</v>
      </c>
      <c r="I34" s="198"/>
      <c r="J34" s="141"/>
      <c r="K34" s="141"/>
      <c r="L34" s="141"/>
      <c r="M34" s="141"/>
      <c r="N34" s="141"/>
      <c r="O34" s="141"/>
      <c r="P34" s="141"/>
      <c r="Q34" s="141"/>
      <c r="R34" s="141" t="s">
        <v>77</v>
      </c>
      <c r="S34" s="141">
        <v>0</v>
      </c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</row>
    <row r="35" spans="1:47" outlineLevel="1">
      <c r="A35" s="142">
        <v>13</v>
      </c>
      <c r="B35" s="144" t="s">
        <v>107</v>
      </c>
      <c r="C35" s="160" t="s">
        <v>108</v>
      </c>
      <c r="D35" s="181" t="s">
        <v>109</v>
      </c>
      <c r="E35" s="146">
        <v>30</v>
      </c>
      <c r="F35" s="194"/>
      <c r="G35" s="146">
        <f>ROUND(E35*F35,2)</f>
        <v>0</v>
      </c>
      <c r="H35" s="169" t="s">
        <v>153</v>
      </c>
      <c r="I35" s="198"/>
      <c r="J35" s="141"/>
      <c r="K35" s="141"/>
      <c r="L35" s="141"/>
      <c r="M35" s="141"/>
      <c r="N35" s="141"/>
      <c r="O35" s="141"/>
      <c r="P35" s="141"/>
      <c r="Q35" s="141"/>
      <c r="R35" s="141" t="s">
        <v>75</v>
      </c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</row>
    <row r="36" spans="1:47" outlineLevel="1">
      <c r="A36" s="142"/>
      <c r="B36" s="144"/>
      <c r="C36" s="161" t="s">
        <v>94</v>
      </c>
      <c r="D36" s="182"/>
      <c r="E36" s="174">
        <v>30</v>
      </c>
      <c r="F36" s="194"/>
      <c r="G36" s="146"/>
      <c r="H36" s="169">
        <v>0</v>
      </c>
      <c r="I36" s="198"/>
      <c r="J36" s="141"/>
      <c r="K36" s="141"/>
      <c r="L36" s="141"/>
      <c r="M36" s="141"/>
      <c r="N36" s="141"/>
      <c r="O36" s="141"/>
      <c r="P36" s="141"/>
      <c r="Q36" s="141"/>
      <c r="R36" s="141" t="s">
        <v>77</v>
      </c>
      <c r="S36" s="141">
        <v>0</v>
      </c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</row>
    <row r="37" spans="1:47" outlineLevel="1">
      <c r="A37" s="142">
        <v>14</v>
      </c>
      <c r="B37" s="144" t="s">
        <v>110</v>
      </c>
      <c r="C37" s="160" t="s">
        <v>111</v>
      </c>
      <c r="D37" s="181" t="s">
        <v>109</v>
      </c>
      <c r="E37" s="146">
        <v>420</v>
      </c>
      <c r="F37" s="194"/>
      <c r="G37" s="146">
        <f>ROUND(E37*F37,2)</f>
        <v>0</v>
      </c>
      <c r="H37" s="169" t="s">
        <v>153</v>
      </c>
      <c r="I37" s="198"/>
      <c r="J37" s="141"/>
      <c r="K37" s="141"/>
      <c r="L37" s="141"/>
      <c r="M37" s="141"/>
      <c r="N37" s="141"/>
      <c r="O37" s="141"/>
      <c r="P37" s="141"/>
      <c r="Q37" s="141"/>
      <c r="R37" s="141" t="s">
        <v>75</v>
      </c>
      <c r="S37" s="141"/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</row>
    <row r="38" spans="1:47" outlineLevel="1">
      <c r="A38" s="142"/>
      <c r="B38" s="144"/>
      <c r="C38" s="161" t="s">
        <v>112</v>
      </c>
      <c r="D38" s="182"/>
      <c r="E38" s="174">
        <v>420</v>
      </c>
      <c r="F38" s="194"/>
      <c r="G38" s="146"/>
      <c r="H38" s="169">
        <v>0</v>
      </c>
      <c r="I38" s="198"/>
      <c r="J38" s="141"/>
      <c r="K38" s="141"/>
      <c r="L38" s="141"/>
      <c r="M38" s="141"/>
      <c r="N38" s="141"/>
      <c r="O38" s="141"/>
      <c r="P38" s="141"/>
      <c r="Q38" s="141"/>
      <c r="R38" s="141" t="s">
        <v>77</v>
      </c>
      <c r="S38" s="141">
        <v>0</v>
      </c>
      <c r="T38" s="141"/>
      <c r="U38" s="141"/>
      <c r="V38" s="141"/>
      <c r="W38" s="141"/>
      <c r="X38" s="141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</row>
    <row r="39" spans="1:47" outlineLevel="1">
      <c r="A39" s="142">
        <v>15</v>
      </c>
      <c r="B39" s="144" t="s">
        <v>113</v>
      </c>
      <c r="C39" s="160" t="s">
        <v>114</v>
      </c>
      <c r="D39" s="181" t="s">
        <v>93</v>
      </c>
      <c r="E39" s="146">
        <v>25.98</v>
      </c>
      <c r="F39" s="194"/>
      <c r="G39" s="146">
        <f>ROUND(E39*F39,2)</f>
        <v>0</v>
      </c>
      <c r="H39" s="169" t="s">
        <v>153</v>
      </c>
      <c r="I39" s="198"/>
      <c r="J39" s="141"/>
      <c r="K39" s="141"/>
      <c r="L39" s="141"/>
      <c r="M39" s="141"/>
      <c r="N39" s="141"/>
      <c r="O39" s="141"/>
      <c r="P39" s="141"/>
      <c r="Q39" s="141"/>
      <c r="R39" s="141" t="s">
        <v>75</v>
      </c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</row>
    <row r="40" spans="1:47" outlineLevel="1">
      <c r="A40" s="142"/>
      <c r="B40" s="144"/>
      <c r="C40" s="161" t="s">
        <v>97</v>
      </c>
      <c r="D40" s="182"/>
      <c r="E40" s="174">
        <v>25.98</v>
      </c>
      <c r="F40" s="194"/>
      <c r="G40" s="146"/>
      <c r="H40" s="169">
        <v>0</v>
      </c>
      <c r="I40" s="198"/>
      <c r="J40" s="141"/>
      <c r="K40" s="141"/>
      <c r="L40" s="141"/>
      <c r="M40" s="141"/>
      <c r="N40" s="141"/>
      <c r="O40" s="141"/>
      <c r="P40" s="141"/>
      <c r="Q40" s="141"/>
      <c r="R40" s="141" t="s">
        <v>77</v>
      </c>
      <c r="S40" s="141">
        <v>0</v>
      </c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</row>
    <row r="41" spans="1:47" ht="22.5" outlineLevel="1">
      <c r="A41" s="142">
        <v>16</v>
      </c>
      <c r="B41" s="144" t="s">
        <v>115</v>
      </c>
      <c r="C41" s="160" t="s">
        <v>116</v>
      </c>
      <c r="D41" s="181" t="s">
        <v>109</v>
      </c>
      <c r="E41" s="146">
        <v>150</v>
      </c>
      <c r="F41" s="194"/>
      <c r="G41" s="146">
        <f>ROUND(E41*F41,2)</f>
        <v>0</v>
      </c>
      <c r="H41" s="169" t="s">
        <v>153</v>
      </c>
      <c r="I41" s="198"/>
      <c r="J41" s="141"/>
      <c r="K41" s="141"/>
      <c r="L41" s="141"/>
      <c r="M41" s="141"/>
      <c r="N41" s="141"/>
      <c r="O41" s="141"/>
      <c r="P41" s="141"/>
      <c r="Q41" s="141"/>
      <c r="R41" s="141" t="s">
        <v>75</v>
      </c>
      <c r="S41" s="141"/>
      <c r="T41" s="141"/>
      <c r="U41" s="141"/>
      <c r="V41" s="141"/>
      <c r="W41" s="141"/>
      <c r="X41" s="141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</row>
    <row r="42" spans="1:47" outlineLevel="1">
      <c r="A42" s="142"/>
      <c r="B42" s="144"/>
      <c r="C42" s="161" t="s">
        <v>117</v>
      </c>
      <c r="D42" s="182"/>
      <c r="E42" s="174">
        <v>150</v>
      </c>
      <c r="F42" s="194"/>
      <c r="G42" s="146"/>
      <c r="H42" s="169">
        <v>0</v>
      </c>
      <c r="I42" s="198"/>
      <c r="J42" s="141"/>
      <c r="K42" s="141"/>
      <c r="L42" s="141"/>
      <c r="M42" s="141"/>
      <c r="N42" s="141"/>
      <c r="O42" s="141"/>
      <c r="P42" s="141"/>
      <c r="Q42" s="141"/>
      <c r="R42" s="141" t="s">
        <v>77</v>
      </c>
      <c r="S42" s="141">
        <v>0</v>
      </c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</row>
    <row r="43" spans="1:47" outlineLevel="1">
      <c r="A43" s="142">
        <v>17</v>
      </c>
      <c r="B43" s="144" t="s">
        <v>118</v>
      </c>
      <c r="C43" s="160" t="s">
        <v>119</v>
      </c>
      <c r="D43" s="181" t="s">
        <v>109</v>
      </c>
      <c r="E43" s="146">
        <v>149.13</v>
      </c>
      <c r="F43" s="194"/>
      <c r="G43" s="146">
        <f>ROUND(E43*F43,2)</f>
        <v>0</v>
      </c>
      <c r="H43" s="199" t="s">
        <v>152</v>
      </c>
      <c r="I43" s="198"/>
      <c r="J43" s="141"/>
      <c r="K43" s="141"/>
      <c r="L43" s="141"/>
      <c r="M43" s="141"/>
      <c r="N43" s="141"/>
      <c r="O43" s="141"/>
      <c r="P43" s="141"/>
      <c r="Q43" s="141"/>
      <c r="R43" s="141" t="s">
        <v>75</v>
      </c>
      <c r="S43" s="141"/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</row>
    <row r="44" spans="1:47" outlineLevel="1">
      <c r="A44" s="142"/>
      <c r="B44" s="144"/>
      <c r="C44" s="161" t="s">
        <v>120</v>
      </c>
      <c r="D44" s="182"/>
      <c r="E44" s="174">
        <v>149.13</v>
      </c>
      <c r="F44" s="194"/>
      <c r="G44" s="146"/>
      <c r="H44" s="169">
        <v>0</v>
      </c>
      <c r="I44" s="198"/>
      <c r="J44" s="141"/>
      <c r="K44" s="141"/>
      <c r="L44" s="141"/>
      <c r="M44" s="141"/>
      <c r="N44" s="141"/>
      <c r="O44" s="141"/>
      <c r="P44" s="141"/>
      <c r="Q44" s="141"/>
      <c r="R44" s="141" t="s">
        <v>77</v>
      </c>
      <c r="S44" s="141">
        <v>0</v>
      </c>
      <c r="T44" s="141"/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</row>
    <row r="45" spans="1:47" ht="22.5" outlineLevel="1">
      <c r="A45" s="142">
        <v>18</v>
      </c>
      <c r="B45" s="144" t="s">
        <v>121</v>
      </c>
      <c r="C45" s="160" t="s">
        <v>122</v>
      </c>
      <c r="D45" s="181" t="s">
        <v>74</v>
      </c>
      <c r="E45" s="146">
        <v>1</v>
      </c>
      <c r="F45" s="194"/>
      <c r="G45" s="146">
        <f>ROUND(E45*F45,2)</f>
        <v>0</v>
      </c>
      <c r="H45" s="199" t="s">
        <v>152</v>
      </c>
      <c r="I45" s="198"/>
      <c r="J45" s="141"/>
      <c r="K45" s="141"/>
      <c r="L45" s="141"/>
      <c r="M45" s="141"/>
      <c r="N45" s="141"/>
      <c r="O45" s="141"/>
      <c r="P45" s="141"/>
      <c r="Q45" s="141"/>
      <c r="R45" s="141" t="s">
        <v>75</v>
      </c>
      <c r="S45" s="141"/>
      <c r="T45" s="141"/>
      <c r="U45" s="141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</row>
    <row r="46" spans="1:47" outlineLevel="1">
      <c r="A46" s="142"/>
      <c r="B46" s="144"/>
      <c r="C46" s="161" t="s">
        <v>76</v>
      </c>
      <c r="D46" s="182"/>
      <c r="E46" s="174">
        <v>1</v>
      </c>
      <c r="F46" s="194"/>
      <c r="G46" s="146"/>
      <c r="H46" s="169">
        <v>0</v>
      </c>
      <c r="I46" s="198"/>
      <c r="J46" s="141"/>
      <c r="K46" s="141"/>
      <c r="L46" s="141"/>
      <c r="M46" s="141"/>
      <c r="N46" s="141"/>
      <c r="O46" s="141"/>
      <c r="P46" s="141"/>
      <c r="Q46" s="141"/>
      <c r="R46" s="141" t="s">
        <v>77</v>
      </c>
      <c r="S46" s="141">
        <v>0</v>
      </c>
      <c r="T46" s="141"/>
      <c r="U46" s="141"/>
      <c r="V46" s="141"/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</row>
    <row r="47" spans="1:47" outlineLevel="1">
      <c r="A47" s="142">
        <v>19</v>
      </c>
      <c r="B47" s="144" t="s">
        <v>123</v>
      </c>
      <c r="C47" s="160" t="s">
        <v>124</v>
      </c>
      <c r="D47" s="181" t="s">
        <v>74</v>
      </c>
      <c r="E47" s="146">
        <v>2</v>
      </c>
      <c r="F47" s="194"/>
      <c r="G47" s="146">
        <f>ROUND(E47*F47,2)</f>
        <v>0</v>
      </c>
      <c r="H47" s="199" t="s">
        <v>152</v>
      </c>
      <c r="I47" s="198"/>
      <c r="J47" s="141"/>
      <c r="K47" s="141"/>
      <c r="L47" s="141"/>
      <c r="M47" s="141"/>
      <c r="N47" s="141"/>
      <c r="O47" s="141"/>
      <c r="P47" s="141"/>
      <c r="Q47" s="141"/>
      <c r="R47" s="141" t="s">
        <v>75</v>
      </c>
      <c r="S47" s="141"/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</row>
    <row r="48" spans="1:47" outlineLevel="1">
      <c r="A48" s="142"/>
      <c r="B48" s="144"/>
      <c r="C48" s="161" t="s">
        <v>125</v>
      </c>
      <c r="D48" s="182"/>
      <c r="E48" s="174">
        <v>2</v>
      </c>
      <c r="F48" s="194"/>
      <c r="G48" s="146"/>
      <c r="H48" s="169">
        <v>0</v>
      </c>
      <c r="I48" s="198"/>
      <c r="J48" s="141"/>
      <c r="K48" s="141"/>
      <c r="L48" s="141"/>
      <c r="M48" s="141"/>
      <c r="N48" s="141"/>
      <c r="O48" s="141"/>
      <c r="P48" s="141"/>
      <c r="Q48" s="141"/>
      <c r="R48" s="141" t="s">
        <v>77</v>
      </c>
      <c r="S48" s="141">
        <v>0</v>
      </c>
      <c r="T48" s="141"/>
      <c r="U48" s="141"/>
      <c r="V48" s="141"/>
      <c r="W48" s="141"/>
      <c r="X48" s="141"/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</row>
    <row r="49" spans="1:47" ht="22.5" outlineLevel="1">
      <c r="A49" s="142">
        <v>20</v>
      </c>
      <c r="B49" s="144" t="s">
        <v>126</v>
      </c>
      <c r="C49" s="160" t="s">
        <v>127</v>
      </c>
      <c r="D49" s="181" t="s">
        <v>74</v>
      </c>
      <c r="E49" s="146">
        <v>1</v>
      </c>
      <c r="F49" s="194"/>
      <c r="G49" s="146">
        <f>ROUND(E49*F49,2)</f>
        <v>0</v>
      </c>
      <c r="H49" s="199" t="s">
        <v>152</v>
      </c>
      <c r="I49" s="198"/>
      <c r="J49" s="141"/>
      <c r="K49" s="141"/>
      <c r="L49" s="141"/>
      <c r="M49" s="141"/>
      <c r="N49" s="141"/>
      <c r="O49" s="141"/>
      <c r="P49" s="141"/>
      <c r="Q49" s="141"/>
      <c r="R49" s="141" t="s">
        <v>75</v>
      </c>
      <c r="S49" s="141"/>
      <c r="T49" s="141"/>
      <c r="U49" s="141"/>
      <c r="V49" s="141"/>
      <c r="W49" s="141"/>
      <c r="X49" s="141"/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</row>
    <row r="50" spans="1:47" ht="22.5" outlineLevel="1">
      <c r="A50" s="142">
        <v>21</v>
      </c>
      <c r="B50" s="144" t="s">
        <v>128</v>
      </c>
      <c r="C50" s="160" t="s">
        <v>129</v>
      </c>
      <c r="D50" s="181" t="s">
        <v>74</v>
      </c>
      <c r="E50" s="146">
        <v>1</v>
      </c>
      <c r="F50" s="194"/>
      <c r="G50" s="146">
        <f>ROUND(E50*F50,2)</f>
        <v>0</v>
      </c>
      <c r="H50" s="199" t="s">
        <v>152</v>
      </c>
      <c r="I50" s="198"/>
      <c r="J50" s="141"/>
      <c r="K50" s="141"/>
      <c r="L50" s="141"/>
      <c r="M50" s="141"/>
      <c r="N50" s="141"/>
      <c r="O50" s="141"/>
      <c r="P50" s="141"/>
      <c r="Q50" s="141"/>
      <c r="R50" s="141" t="s">
        <v>75</v>
      </c>
      <c r="S50" s="141"/>
      <c r="T50" s="141"/>
      <c r="U50" s="141"/>
      <c r="V50" s="141"/>
      <c r="W50" s="141"/>
      <c r="X50" s="141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</row>
    <row r="51" spans="1:47" outlineLevel="1">
      <c r="A51" s="142"/>
      <c r="B51" s="144"/>
      <c r="C51" s="161" t="s">
        <v>76</v>
      </c>
      <c r="D51" s="182"/>
      <c r="E51" s="174">
        <v>1</v>
      </c>
      <c r="F51" s="194"/>
      <c r="G51" s="146"/>
      <c r="H51" s="169">
        <v>0</v>
      </c>
      <c r="I51" s="198"/>
      <c r="J51" s="141"/>
      <c r="K51" s="141"/>
      <c r="L51" s="141"/>
      <c r="M51" s="141"/>
      <c r="N51" s="141"/>
      <c r="O51" s="141"/>
      <c r="P51" s="141"/>
      <c r="Q51" s="141"/>
      <c r="R51" s="141" t="s">
        <v>77</v>
      </c>
      <c r="S51" s="141">
        <v>0</v>
      </c>
      <c r="T51" s="141"/>
      <c r="U51" s="141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</row>
    <row r="52" spans="1:47" ht="22.5" outlineLevel="1">
      <c r="A52" s="142">
        <v>22</v>
      </c>
      <c r="B52" s="144" t="s">
        <v>130</v>
      </c>
      <c r="C52" s="160" t="s">
        <v>131</v>
      </c>
      <c r="D52" s="181" t="s">
        <v>74</v>
      </c>
      <c r="E52" s="146">
        <v>1</v>
      </c>
      <c r="F52" s="194"/>
      <c r="G52" s="146">
        <f>ROUND(E52*F52,2)</f>
        <v>0</v>
      </c>
      <c r="H52" s="199" t="s">
        <v>152</v>
      </c>
      <c r="I52" s="198"/>
      <c r="J52" s="141"/>
      <c r="K52" s="141"/>
      <c r="L52" s="141"/>
      <c r="M52" s="141"/>
      <c r="N52" s="141"/>
      <c r="O52" s="141"/>
      <c r="P52" s="141"/>
      <c r="Q52" s="141"/>
      <c r="R52" s="141" t="s">
        <v>75</v>
      </c>
      <c r="S52" s="141"/>
      <c r="T52" s="141"/>
      <c r="U52" s="141"/>
      <c r="V52" s="141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</row>
    <row r="53" spans="1:47" outlineLevel="1">
      <c r="A53" s="142"/>
      <c r="B53" s="144"/>
      <c r="C53" s="161" t="s">
        <v>76</v>
      </c>
      <c r="D53" s="182"/>
      <c r="E53" s="174">
        <v>1</v>
      </c>
      <c r="F53" s="194"/>
      <c r="G53" s="146"/>
      <c r="H53" s="169">
        <v>0</v>
      </c>
      <c r="I53" s="198"/>
      <c r="J53" s="141"/>
      <c r="K53" s="141"/>
      <c r="L53" s="141"/>
      <c r="M53" s="141"/>
      <c r="N53" s="141"/>
      <c r="O53" s="141"/>
      <c r="P53" s="141"/>
      <c r="Q53" s="141"/>
      <c r="R53" s="141" t="s">
        <v>77</v>
      </c>
      <c r="S53" s="141">
        <v>0</v>
      </c>
      <c r="T53" s="141"/>
      <c r="U53" s="141"/>
      <c r="V53" s="141"/>
      <c r="W53" s="141"/>
      <c r="X53" s="141"/>
      <c r="Y53" s="141"/>
      <c r="Z53" s="141"/>
      <c r="AA53" s="141"/>
      <c r="AB53" s="141"/>
      <c r="AC53" s="141"/>
      <c r="AD53" s="141"/>
      <c r="AE53" s="141"/>
      <c r="AF53" s="141"/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</row>
    <row r="54" spans="1:47" ht="22.5" outlineLevel="1">
      <c r="A54" s="142">
        <v>23</v>
      </c>
      <c r="B54" s="144" t="s">
        <v>132</v>
      </c>
      <c r="C54" s="160" t="s">
        <v>133</v>
      </c>
      <c r="D54" s="181" t="s">
        <v>74</v>
      </c>
      <c r="E54" s="146">
        <v>2</v>
      </c>
      <c r="F54" s="194"/>
      <c r="G54" s="146">
        <f>ROUND(E54*F54,2)</f>
        <v>0</v>
      </c>
      <c r="H54" s="199" t="s">
        <v>152</v>
      </c>
      <c r="I54" s="198"/>
      <c r="J54" s="141"/>
      <c r="K54" s="141"/>
      <c r="L54" s="141"/>
      <c r="M54" s="141"/>
      <c r="N54" s="141"/>
      <c r="O54" s="141"/>
      <c r="P54" s="141"/>
      <c r="Q54" s="141"/>
      <c r="R54" s="141" t="s">
        <v>75</v>
      </c>
      <c r="S54" s="141"/>
      <c r="T54" s="141"/>
      <c r="U54" s="141"/>
      <c r="V54" s="141"/>
      <c r="W54" s="141"/>
      <c r="X54" s="141"/>
      <c r="Y54" s="141"/>
      <c r="Z54" s="141"/>
      <c r="AA54" s="141"/>
      <c r="AB54" s="141"/>
      <c r="AC54" s="141"/>
      <c r="AD54" s="141"/>
      <c r="AE54" s="141"/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</row>
    <row r="55" spans="1:47" outlineLevel="1">
      <c r="A55" s="142"/>
      <c r="B55" s="144"/>
      <c r="C55" s="161" t="s">
        <v>125</v>
      </c>
      <c r="D55" s="182"/>
      <c r="E55" s="174">
        <v>2</v>
      </c>
      <c r="F55" s="194"/>
      <c r="G55" s="146"/>
      <c r="H55" s="169">
        <v>0</v>
      </c>
      <c r="I55" s="198"/>
      <c r="J55" s="141"/>
      <c r="K55" s="141"/>
      <c r="L55" s="141"/>
      <c r="M55" s="141"/>
      <c r="N55" s="141"/>
      <c r="O55" s="141"/>
      <c r="P55" s="141"/>
      <c r="Q55" s="141"/>
      <c r="R55" s="141" t="s">
        <v>77</v>
      </c>
      <c r="S55" s="141">
        <v>0</v>
      </c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</row>
    <row r="56" spans="1:47" ht="22.5" outlineLevel="1">
      <c r="A56" s="142">
        <v>24</v>
      </c>
      <c r="B56" s="144" t="s">
        <v>134</v>
      </c>
      <c r="C56" s="160" t="s">
        <v>135</v>
      </c>
      <c r="D56" s="181" t="s">
        <v>74</v>
      </c>
      <c r="E56" s="146">
        <v>20</v>
      </c>
      <c r="F56" s="194"/>
      <c r="G56" s="146">
        <f>ROUND(E56*F56,2)</f>
        <v>0</v>
      </c>
      <c r="H56" s="199" t="s">
        <v>152</v>
      </c>
      <c r="I56" s="198"/>
      <c r="J56" s="141"/>
      <c r="K56" s="141"/>
      <c r="L56" s="141"/>
      <c r="M56" s="141"/>
      <c r="N56" s="141"/>
      <c r="O56" s="141"/>
      <c r="P56" s="141"/>
      <c r="Q56" s="141"/>
      <c r="R56" s="141" t="s">
        <v>75</v>
      </c>
      <c r="S56" s="141"/>
      <c r="T56" s="141"/>
      <c r="U56" s="141"/>
      <c r="V56" s="141"/>
      <c r="W56" s="141"/>
      <c r="X56" s="141"/>
      <c r="Y56" s="141"/>
      <c r="Z56" s="141"/>
      <c r="AA56" s="141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</row>
    <row r="57" spans="1:47" outlineLevel="1">
      <c r="A57" s="142"/>
      <c r="B57" s="144"/>
      <c r="C57" s="161" t="s">
        <v>136</v>
      </c>
      <c r="D57" s="182"/>
      <c r="E57" s="174">
        <v>20</v>
      </c>
      <c r="F57" s="194"/>
      <c r="G57" s="146"/>
      <c r="H57" s="169">
        <v>0</v>
      </c>
      <c r="I57" s="198"/>
      <c r="J57" s="141"/>
      <c r="K57" s="141"/>
      <c r="L57" s="141"/>
      <c r="M57" s="141"/>
      <c r="N57" s="141"/>
      <c r="O57" s="141"/>
      <c r="P57" s="141"/>
      <c r="Q57" s="141"/>
      <c r="R57" s="141" t="s">
        <v>77</v>
      </c>
      <c r="S57" s="141">
        <v>0</v>
      </c>
      <c r="T57" s="141"/>
      <c r="U57" s="141"/>
      <c r="V57" s="141"/>
      <c r="W57" s="141"/>
      <c r="X57" s="141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</row>
    <row r="58" spans="1:47">
      <c r="A58" s="143" t="s">
        <v>70</v>
      </c>
      <c r="B58" s="145" t="s">
        <v>52</v>
      </c>
      <c r="C58" s="162" t="s">
        <v>53</v>
      </c>
      <c r="D58" s="183"/>
      <c r="E58" s="147"/>
      <c r="F58" s="195"/>
      <c r="G58" s="147">
        <f>SUMIF(R59:R64,"&lt;&gt;NOR",G59:G64)</f>
        <v>0</v>
      </c>
      <c r="H58" s="170"/>
      <c r="I58" s="198"/>
      <c r="R58" t="s">
        <v>71</v>
      </c>
    </row>
    <row r="59" spans="1:47" outlineLevel="1">
      <c r="A59" s="142">
        <v>25</v>
      </c>
      <c r="B59" s="144" t="s">
        <v>137</v>
      </c>
      <c r="C59" s="160" t="s">
        <v>138</v>
      </c>
      <c r="D59" s="181" t="s">
        <v>139</v>
      </c>
      <c r="E59" s="146">
        <v>3644.15</v>
      </c>
      <c r="F59" s="194"/>
      <c r="G59" s="146">
        <f>ROUND(E59*F59,2)</f>
        <v>0</v>
      </c>
      <c r="H59" s="169" t="s">
        <v>153</v>
      </c>
      <c r="I59" s="198"/>
      <c r="J59" s="141"/>
      <c r="K59" s="141"/>
      <c r="L59" s="141"/>
      <c r="M59" s="141"/>
      <c r="N59" s="141"/>
      <c r="O59" s="141"/>
      <c r="P59" s="141"/>
      <c r="Q59" s="141"/>
      <c r="R59" s="141" t="s">
        <v>75</v>
      </c>
      <c r="S59" s="141"/>
      <c r="T59" s="141"/>
      <c r="U59" s="141"/>
      <c r="V59" s="141"/>
      <c r="W59" s="141"/>
      <c r="X59" s="141"/>
      <c r="Y59" s="141"/>
      <c r="Z59" s="141"/>
      <c r="AA59" s="141"/>
      <c r="AB59" s="141"/>
      <c r="AC59" s="141"/>
      <c r="AD59" s="141"/>
      <c r="AE59" s="141"/>
      <c r="AF59" s="141"/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</row>
    <row r="60" spans="1:47" outlineLevel="1">
      <c r="A60" s="142"/>
      <c r="B60" s="144"/>
      <c r="C60" s="161" t="s">
        <v>140</v>
      </c>
      <c r="D60" s="182"/>
      <c r="E60" s="174">
        <v>3644.15</v>
      </c>
      <c r="F60" s="194"/>
      <c r="G60" s="146"/>
      <c r="H60" s="169">
        <v>0</v>
      </c>
      <c r="I60" s="198"/>
      <c r="J60" s="141"/>
      <c r="K60" s="141"/>
      <c r="L60" s="141"/>
      <c r="M60" s="141"/>
      <c r="N60" s="141"/>
      <c r="O60" s="141"/>
      <c r="P60" s="141"/>
      <c r="Q60" s="141"/>
      <c r="R60" s="141" t="s">
        <v>77</v>
      </c>
      <c r="S60" s="141">
        <v>0</v>
      </c>
      <c r="T60" s="141"/>
      <c r="U60" s="141"/>
      <c r="V60" s="141"/>
      <c r="W60" s="141"/>
      <c r="X60" s="141"/>
      <c r="Y60" s="141"/>
      <c r="Z60" s="141"/>
      <c r="AA60" s="141"/>
      <c r="AB60" s="141"/>
      <c r="AC60" s="141"/>
      <c r="AD60" s="141"/>
      <c r="AE60" s="141"/>
      <c r="AF60" s="141"/>
      <c r="AG60" s="141"/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  <c r="AU60" s="141"/>
    </row>
    <row r="61" spans="1:47" outlineLevel="1">
      <c r="A61" s="142">
        <v>26</v>
      </c>
      <c r="B61" s="144" t="s">
        <v>141</v>
      </c>
      <c r="C61" s="160" t="s">
        <v>142</v>
      </c>
      <c r="D61" s="181" t="s">
        <v>139</v>
      </c>
      <c r="E61" s="146">
        <v>36441.5</v>
      </c>
      <c r="F61" s="194"/>
      <c r="G61" s="146">
        <f>ROUND(E61*F61,2)</f>
        <v>0</v>
      </c>
      <c r="H61" s="169" t="s">
        <v>153</v>
      </c>
      <c r="I61" s="198"/>
      <c r="J61" s="141"/>
      <c r="K61" s="141"/>
      <c r="L61" s="141"/>
      <c r="M61" s="141"/>
      <c r="N61" s="141"/>
      <c r="O61" s="141"/>
      <c r="P61" s="141"/>
      <c r="Q61" s="141"/>
      <c r="R61" s="141" t="s">
        <v>75</v>
      </c>
      <c r="S61" s="141"/>
      <c r="T61" s="141"/>
      <c r="U61" s="141"/>
      <c r="V61" s="141"/>
      <c r="W61" s="141"/>
      <c r="X61" s="141"/>
      <c r="Y61" s="141"/>
      <c r="Z61" s="141"/>
      <c r="AA61" s="141"/>
      <c r="AB61" s="141"/>
      <c r="AC61" s="141"/>
      <c r="AD61" s="141"/>
      <c r="AE61" s="141"/>
      <c r="AF61" s="141"/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41"/>
    </row>
    <row r="62" spans="1:47" outlineLevel="1">
      <c r="A62" s="142"/>
      <c r="B62" s="144"/>
      <c r="C62" s="161" t="s">
        <v>143</v>
      </c>
      <c r="D62" s="182"/>
      <c r="E62" s="174">
        <v>36441.5</v>
      </c>
      <c r="F62" s="194"/>
      <c r="G62" s="146"/>
      <c r="H62" s="169">
        <v>0</v>
      </c>
      <c r="I62" s="198"/>
      <c r="J62" s="141"/>
      <c r="K62" s="141"/>
      <c r="L62" s="141"/>
      <c r="M62" s="141"/>
      <c r="N62" s="141"/>
      <c r="O62" s="141"/>
      <c r="P62" s="141"/>
      <c r="Q62" s="141"/>
      <c r="R62" s="141" t="s">
        <v>77</v>
      </c>
      <c r="S62" s="141">
        <v>0</v>
      </c>
      <c r="T62" s="141"/>
      <c r="U62" s="141"/>
      <c r="V62" s="141"/>
      <c r="W62" s="141"/>
      <c r="X62" s="141"/>
      <c r="Y62" s="141"/>
      <c r="Z62" s="141"/>
      <c r="AA62" s="141"/>
      <c r="AB62" s="141"/>
      <c r="AC62" s="141"/>
      <c r="AD62" s="141"/>
      <c r="AE62" s="141"/>
      <c r="AF62" s="141"/>
      <c r="AG62" s="141"/>
      <c r="AH62" s="141"/>
      <c r="AI62" s="141"/>
      <c r="AJ62" s="141"/>
      <c r="AK62" s="141"/>
      <c r="AL62" s="141"/>
      <c r="AM62" s="141"/>
      <c r="AN62" s="141"/>
      <c r="AO62" s="141"/>
      <c r="AP62" s="141"/>
      <c r="AQ62" s="141"/>
      <c r="AR62" s="141"/>
      <c r="AS62" s="141"/>
      <c r="AT62" s="141"/>
      <c r="AU62" s="141"/>
    </row>
    <row r="63" spans="1:47" outlineLevel="1">
      <c r="A63" s="142">
        <v>27</v>
      </c>
      <c r="B63" s="144" t="s">
        <v>144</v>
      </c>
      <c r="C63" s="160" t="s">
        <v>145</v>
      </c>
      <c r="D63" s="181" t="s">
        <v>139</v>
      </c>
      <c r="E63" s="146">
        <v>3644.15</v>
      </c>
      <c r="F63" s="194"/>
      <c r="G63" s="146">
        <f>ROUND(E63*F63,2)</f>
        <v>0</v>
      </c>
      <c r="H63" s="169" t="s">
        <v>153</v>
      </c>
      <c r="I63" s="198"/>
      <c r="J63" s="141"/>
      <c r="K63" s="141"/>
      <c r="L63" s="141"/>
      <c r="M63" s="141"/>
      <c r="N63" s="141"/>
      <c r="O63" s="141"/>
      <c r="P63" s="141"/>
      <c r="Q63" s="141"/>
      <c r="R63" s="141" t="s">
        <v>75</v>
      </c>
      <c r="S63" s="141"/>
      <c r="T63" s="141"/>
      <c r="U63" s="141"/>
      <c r="V63" s="141"/>
      <c r="W63" s="141"/>
      <c r="X63" s="141"/>
      <c r="Y63" s="141"/>
      <c r="Z63" s="141"/>
      <c r="AA63" s="141"/>
      <c r="AB63" s="141"/>
      <c r="AC63" s="141"/>
      <c r="AD63" s="141"/>
      <c r="AE63" s="141"/>
      <c r="AF63" s="141"/>
      <c r="AG63" s="141"/>
      <c r="AH63" s="141"/>
      <c r="AI63" s="141"/>
      <c r="AJ63" s="141"/>
      <c r="AK63" s="141"/>
      <c r="AL63" s="141"/>
      <c r="AM63" s="141"/>
      <c r="AN63" s="141"/>
      <c r="AO63" s="141"/>
      <c r="AP63" s="141"/>
      <c r="AQ63" s="141"/>
      <c r="AR63" s="141"/>
      <c r="AS63" s="141"/>
      <c r="AT63" s="141"/>
      <c r="AU63" s="141"/>
    </row>
    <row r="64" spans="1:47" outlineLevel="1">
      <c r="A64" s="153"/>
      <c r="B64" s="154"/>
      <c r="C64" s="163" t="s">
        <v>140</v>
      </c>
      <c r="D64" s="184"/>
      <c r="E64" s="175">
        <v>3644.15</v>
      </c>
      <c r="F64" s="196"/>
      <c r="G64" s="155"/>
      <c r="H64" s="171"/>
      <c r="I64" s="141"/>
      <c r="J64" s="141"/>
      <c r="K64" s="141"/>
      <c r="L64" s="141"/>
      <c r="M64" s="141"/>
      <c r="N64" s="141"/>
      <c r="O64" s="141"/>
      <c r="P64" s="141"/>
      <c r="Q64" s="141"/>
      <c r="R64" s="141" t="s">
        <v>77</v>
      </c>
      <c r="S64" s="141">
        <v>0</v>
      </c>
      <c r="T64" s="141"/>
      <c r="U64" s="141"/>
      <c r="V64" s="141"/>
      <c r="W64" s="141"/>
      <c r="X64" s="141"/>
      <c r="Y64" s="141"/>
      <c r="Z64" s="141"/>
      <c r="AA64" s="141"/>
      <c r="AB64" s="141"/>
      <c r="AC64" s="141"/>
      <c r="AD64" s="141"/>
      <c r="AE64" s="141"/>
      <c r="AF64" s="141"/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</row>
    <row r="65" spans="1:18">
      <c r="B65" s="7" t="s">
        <v>146</v>
      </c>
      <c r="C65" s="164" t="s">
        <v>146</v>
      </c>
      <c r="D65" s="9"/>
      <c r="E65" s="176"/>
      <c r="F65" s="6"/>
      <c r="G65" s="6"/>
      <c r="H65" s="9"/>
      <c r="P65">
        <v>15</v>
      </c>
      <c r="Q65">
        <v>21</v>
      </c>
    </row>
    <row r="66" spans="1:18">
      <c r="A66" s="156"/>
      <c r="B66" s="157" t="s">
        <v>28</v>
      </c>
      <c r="C66" s="165" t="s">
        <v>146</v>
      </c>
      <c r="D66" s="185"/>
      <c r="E66" s="177"/>
      <c r="F66" s="158"/>
      <c r="G66" s="159">
        <f>G8+G11+G21+G58</f>
        <v>0</v>
      </c>
      <c r="H66" s="9"/>
      <c r="P66" t="e">
        <f>SUMIF(#REF!,P65,G7:G64)</f>
        <v>#REF!</v>
      </c>
      <c r="Q66" t="e">
        <f>SUMIF(#REF!,Q65,G7:G64)</f>
        <v>#REF!</v>
      </c>
      <c r="R66" t="s">
        <v>147</v>
      </c>
    </row>
  </sheetData>
  <sheetProtection password="CCE1" sheet="1" objects="1" scenarios="1"/>
  <protectedRanges>
    <protectedRange sqref="F9:F64" name="Oblast1"/>
  </protectedRanges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68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Pol!Názvy_tisku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2014-02-28T09:52:57Z</cp:lastPrinted>
  <dcterms:created xsi:type="dcterms:W3CDTF">2009-04-08T07:15:50Z</dcterms:created>
  <dcterms:modified xsi:type="dcterms:W3CDTF">2022-05-03T11:24:46Z</dcterms:modified>
</cp:coreProperties>
</file>